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manthey/Dropbox (Privat)/Documents/Geschäft/Projekte/Automy Stereo/"/>
    </mc:Choice>
  </mc:AlternateContent>
  <xr:revisionPtr revIDLastSave="0" documentId="13_ncr:1_{52422F91-3D10-2940-8F55-9045ADEBE292}" xr6:coauthVersionLast="43" xr6:coauthVersionMax="43" xr10:uidLastSave="{00000000-0000-0000-0000-000000000000}"/>
  <bookViews>
    <workbookView xWindow="0" yWindow="460" windowWidth="25600" windowHeight="14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D57" i="1"/>
  <c r="B56" i="1"/>
  <c r="B57" i="1"/>
  <c r="B55" i="1"/>
  <c r="D56" i="1"/>
  <c r="D55" i="1"/>
  <c r="B18" i="1" l="1"/>
  <c r="A39" i="1" l="1"/>
  <c r="C39" i="1" s="1"/>
  <c r="A43" i="1"/>
  <c r="C43" i="1" s="1"/>
  <c r="A42" i="1"/>
  <c r="C42" i="1" s="1"/>
  <c r="A41" i="1"/>
  <c r="C41" i="1" s="1"/>
  <c r="A45" i="1"/>
  <c r="C45" i="1" s="1"/>
  <c r="A40" i="1"/>
  <c r="C40" i="1" s="1"/>
  <c r="A44" i="1"/>
  <c r="C44" i="1" s="1"/>
  <c r="E44" i="1" l="1"/>
  <c r="D44" i="1"/>
  <c r="E40" i="1"/>
  <c r="F40" i="1" s="1"/>
  <c r="D40" i="1"/>
  <c r="D39" i="1"/>
  <c r="E39" i="1"/>
  <c r="F39" i="1" s="1"/>
  <c r="E42" i="1"/>
  <c r="F42" i="1" s="1"/>
  <c r="D42" i="1"/>
  <c r="E45" i="1"/>
  <c r="D45" i="1"/>
  <c r="E41" i="1"/>
  <c r="F41" i="1" s="1"/>
  <c r="D41" i="1"/>
  <c r="D43" i="1"/>
  <c r="E43" i="1"/>
  <c r="F43" i="1" s="1"/>
  <c r="F44" i="1"/>
  <c r="F45" i="1"/>
</calcChain>
</file>

<file path=xl/sharedStrings.xml><?xml version="1.0" encoding="utf-8"?>
<sst xmlns="http://schemas.openxmlformats.org/spreadsheetml/2006/main" count="48" uniqueCount="46">
  <si>
    <t>Width [pixel]</t>
  </si>
  <si>
    <t>HFOV [deg]</t>
  </si>
  <si>
    <t>Baseline [m]</t>
  </si>
  <si>
    <t>Focal length [pixel]</t>
  </si>
  <si>
    <t>Disparity [pixel]</t>
  </si>
  <si>
    <t>Depth [m]</t>
  </si>
  <si>
    <t>Theorectical Accuracy [%]</t>
  </si>
  <si>
    <t>Practical Accuracy [%]</t>
  </si>
  <si>
    <t>Theoretical Accuracy [m]</t>
  </si>
  <si>
    <t>Practical Accuracy [m]</t>
  </si>
  <si>
    <t>Nvidia Jetson Nano</t>
  </si>
  <si>
    <t>System</t>
  </si>
  <si>
    <t>Camera-Resolution</t>
  </si>
  <si>
    <t>Accuracy</t>
  </si>
  <si>
    <t>Nvidia TX2</t>
  </si>
  <si>
    <t>Nvidia Xavier</t>
  </si>
  <si>
    <t>Height (pixel)</t>
  </si>
  <si>
    <t>Image Parameters</t>
  </si>
  <si>
    <t>Stereo (in hz)</t>
  </si>
  <si>
    <t>Stereo + Deep Learning (in hz)</t>
  </si>
  <si>
    <t xml:space="preserve"> Fact Sheet Evotegra Stereo Camera System</t>
  </si>
  <si>
    <t>Practical accuracy is lower than the theoretical due to quantization and rounding errors. 80%+ of points are within the practical distance</t>
  </si>
  <si>
    <t>Validated with 1920x1200 resolution. All other resultions are estimated</t>
  </si>
  <si>
    <t>Power Consumption</t>
  </si>
  <si>
    <t>15-20W</t>
  </si>
  <si>
    <t>20-30W</t>
  </si>
  <si>
    <t>25-40W</t>
  </si>
  <si>
    <t>System Performance</t>
  </si>
  <si>
    <t>Camera</t>
  </si>
  <si>
    <t>Brand</t>
  </si>
  <si>
    <t>Model</t>
  </si>
  <si>
    <t>Basler</t>
  </si>
  <si>
    <t>Interface</t>
  </si>
  <si>
    <t>acA1920-40gc</t>
  </si>
  <si>
    <t>GigE</t>
  </si>
  <si>
    <t>Validated cameras</t>
  </si>
  <si>
    <t>USB 3.0</t>
  </si>
  <si>
    <t>acA1920-40uc</t>
  </si>
  <si>
    <t>Type</t>
  </si>
  <si>
    <t>Color</t>
  </si>
  <si>
    <t>Supported platform is Ubuntu 16.04, 18.04 with CUDA 8-10 ARM64 or AMD64 archtecture</t>
  </si>
  <si>
    <t>also see https://youtu.be/VmJLc_lHwfk</t>
  </si>
  <si>
    <t>Yellow fields are variables to the system</t>
  </si>
  <si>
    <t>Output of stereo camera is X, Y, Z, E(rror) Channel (FP16, FP32)</t>
  </si>
  <si>
    <t>avg 3D points in Millions / sec</t>
  </si>
  <si>
    <t>Camera requires Genicam interface support and "Software Trigger" modus as well as GigE or USB3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</si>
</sst>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0"/>
      <color theme="0"/>
      <name val="Arial"/>
      <family val="2"/>
    </font>
    <font>
      <sz val="18"/>
      <color rgb="FF000000"/>
      <name val="Arial"/>
      <family val="2"/>
    </font>
    <font>
      <sz val="12"/>
      <color rgb="FF000000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2" fillId="2" borderId="0" xfId="0" applyFont="1" applyFill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2" fillId="3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3" borderId="0" xfId="0" applyFont="1" applyFill="1" applyAlignment="1"/>
    <xf numFmtId="0" fontId="6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 applyAlignment="1"/>
    <xf numFmtId="0" fontId="0" fillId="5" borderId="0" xfId="0" applyFont="1" applyFill="1" applyAlignment="1"/>
    <xf numFmtId="0" fontId="5" fillId="5" borderId="0" xfId="0" applyFont="1" applyFill="1" applyAlignment="1">
      <alignment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3" borderId="0" xfId="0" applyFont="1" applyFill="1" applyAlignment="1"/>
    <xf numFmtId="0" fontId="0" fillId="3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de-DE"/>
              <a:t>Accuracy [%] over Depth [m]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932026353848632E-2"/>
          <c:y val="9.9407874015748035E-2"/>
          <c:w val="0.88707518815668551"/>
          <c:h val="0.69735626892792257"/>
        </c:manualLayout>
      </c:layout>
      <c:lineChart>
        <c:grouping val="standard"/>
        <c:varyColors val="0"/>
        <c:ser>
          <c:idx val="0"/>
          <c:order val="0"/>
          <c:tx>
            <c:strRef>
              <c:f>Sheet1!$E$38</c:f>
              <c:strCache>
                <c:ptCount val="1"/>
                <c:pt idx="0">
                  <c:v>Theorectical Accuracy [%]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Sheet1!$B$39:$B$45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300</c:v>
                </c:pt>
              </c:numCache>
            </c:numRef>
          </c:cat>
          <c:val>
            <c:numRef>
              <c:f>Sheet1!$E$39:$E$45</c:f>
              <c:numCache>
                <c:formatCode>General</c:formatCode>
                <c:ptCount val="7"/>
                <c:pt idx="0">
                  <c:v>0.5</c:v>
                </c:pt>
                <c:pt idx="1">
                  <c:v>0.99</c:v>
                </c:pt>
                <c:pt idx="2">
                  <c:v>1.48</c:v>
                </c:pt>
                <c:pt idx="3">
                  <c:v>2.44</c:v>
                </c:pt>
                <c:pt idx="4">
                  <c:v>4.76</c:v>
                </c:pt>
                <c:pt idx="5">
                  <c:v>6.97</c:v>
                </c:pt>
                <c:pt idx="6">
                  <c:v>13.03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C-9145-B355-B26FC25796C0}"/>
            </c:ext>
          </c:extLst>
        </c:ser>
        <c:ser>
          <c:idx val="1"/>
          <c:order val="1"/>
          <c:tx>
            <c:strRef>
              <c:f>Sheet1!$D$38</c:f>
              <c:strCache>
                <c:ptCount val="1"/>
                <c:pt idx="0">
                  <c:v>Practical Accuracy [m]</c:v>
                </c:pt>
              </c:strCache>
            </c:strRef>
          </c:tx>
          <c:marker>
            <c:symbol val="none"/>
          </c:marker>
          <c:val>
            <c:numRef>
              <c:f>Sheet1!$F$39:$F$45</c:f>
              <c:numCache>
                <c:formatCode>General</c:formatCode>
                <c:ptCount val="7"/>
                <c:pt idx="0">
                  <c:v>1</c:v>
                </c:pt>
                <c:pt idx="1">
                  <c:v>1.98</c:v>
                </c:pt>
                <c:pt idx="2">
                  <c:v>2.96</c:v>
                </c:pt>
                <c:pt idx="3">
                  <c:v>4.88</c:v>
                </c:pt>
                <c:pt idx="4">
                  <c:v>9.52</c:v>
                </c:pt>
                <c:pt idx="5">
                  <c:v>13.94</c:v>
                </c:pt>
                <c:pt idx="6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4-2E44-97BB-0AA51F39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134431"/>
        <c:axId val="1859456694"/>
      </c:lineChart>
      <c:catAx>
        <c:axId val="156913443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de-DE"/>
          </a:p>
        </c:txPr>
        <c:crossAx val="1859456694"/>
        <c:crosses val="autoZero"/>
        <c:auto val="1"/>
        <c:lblAlgn val="ctr"/>
        <c:lblOffset val="100"/>
        <c:noMultiLvlLbl val="1"/>
      </c:catAx>
      <c:valAx>
        <c:axId val="1859456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de-DE"/>
                  <a:t>Accuracy [%]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de-DE"/>
          </a:p>
        </c:txPr>
        <c:crossAx val="156913443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70120520649205"/>
          <c:y val="0.86844409448818893"/>
          <c:w val="0.64674796963510861"/>
          <c:h val="0.13155591400131586"/>
        </c:manualLayout>
      </c:layout>
      <c:overlay val="0"/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241300</xdr:colOff>
      <xdr:row>5</xdr:row>
      <xdr:rowOff>190500</xdr:rowOff>
    </xdr:from>
    <xdr:ext cx="6464300" cy="29337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4</xdr:col>
      <xdr:colOff>469900</xdr:colOff>
      <xdr:row>0</xdr:row>
      <xdr:rowOff>177800</xdr:rowOff>
    </xdr:from>
    <xdr:to>
      <xdr:col>5</xdr:col>
      <xdr:colOff>1625600</xdr:colOff>
      <xdr:row>5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E4650AE-05DA-3046-8E69-FA410249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1130300"/>
          <a:ext cx="30861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G57"/>
  <sheetViews>
    <sheetView tabSelected="1" workbookViewId="0">
      <selection activeCell="I6" sqref="I6"/>
    </sheetView>
  </sheetViews>
  <sheetFormatPr baseColWidth="10" defaultColWidth="14.5" defaultRowHeight="15.75" customHeight="1" x14ac:dyDescent="0.15"/>
  <cols>
    <col min="1" max="1" width="18.1640625" customWidth="1"/>
    <col min="2" max="2" width="16.33203125" bestFit="1" customWidth="1"/>
    <col min="3" max="3" width="20.1640625" bestFit="1" customWidth="1"/>
    <col min="4" max="4" width="18.1640625" bestFit="1" customWidth="1"/>
    <col min="5" max="6" width="25.33203125" bestFit="1" customWidth="1"/>
  </cols>
  <sheetData>
    <row r="2" spans="1:6" ht="23" x14ac:dyDescent="0.25">
      <c r="A2" s="20" t="s">
        <v>20</v>
      </c>
      <c r="B2" s="21"/>
      <c r="C2" s="8"/>
      <c r="D2" s="11"/>
      <c r="E2" s="10"/>
      <c r="F2" s="23"/>
    </row>
    <row r="3" spans="1:6" ht="16" customHeight="1" x14ac:dyDescent="0.2">
      <c r="A3" s="4"/>
      <c r="C3" s="2"/>
      <c r="D3" s="2"/>
    </row>
    <row r="4" spans="1:6" ht="16" customHeight="1" x14ac:dyDescent="0.2">
      <c r="A4" s="4"/>
      <c r="C4" s="2"/>
      <c r="D4" s="2"/>
    </row>
    <row r="5" spans="1:6" ht="16" customHeight="1" x14ac:dyDescent="0.2">
      <c r="A5" s="4"/>
      <c r="C5" s="2"/>
      <c r="D5" s="2"/>
    </row>
    <row r="6" spans="1:6" ht="16" customHeight="1" x14ac:dyDescent="0.2">
      <c r="A6" s="4"/>
      <c r="C6" s="2"/>
      <c r="D6" s="2"/>
    </row>
    <row r="7" spans="1:6" ht="16" customHeight="1" x14ac:dyDescent="0.2">
      <c r="A7" s="3" t="s">
        <v>41</v>
      </c>
      <c r="C7" s="2"/>
      <c r="D7" s="2"/>
    </row>
    <row r="8" spans="1:6" ht="15.75" customHeight="1" x14ac:dyDescent="0.2">
      <c r="A8" s="4"/>
      <c r="C8" s="2"/>
      <c r="D8" s="2"/>
    </row>
    <row r="9" spans="1:6" ht="22" customHeight="1" x14ac:dyDescent="0.15">
      <c r="A9" s="17" t="s">
        <v>17</v>
      </c>
      <c r="B9" s="16"/>
      <c r="C9" s="9"/>
      <c r="D9" s="9"/>
      <c r="E9" s="18"/>
      <c r="F9" s="18"/>
    </row>
    <row r="10" spans="1:6" ht="15.75" customHeight="1" x14ac:dyDescent="0.2">
      <c r="A10" s="4"/>
      <c r="C10" s="2"/>
      <c r="D10" s="2"/>
    </row>
    <row r="11" spans="1:6" ht="15.75" customHeight="1" x14ac:dyDescent="0.15">
      <c r="A11" s="5" t="s">
        <v>42</v>
      </c>
      <c r="B11" s="6"/>
      <c r="C11" s="2"/>
      <c r="D11" s="2"/>
    </row>
    <row r="13" spans="1:6" ht="15.75" customHeight="1" x14ac:dyDescent="0.15">
      <c r="A13" s="1" t="s">
        <v>16</v>
      </c>
      <c r="B13" s="7">
        <v>1200</v>
      </c>
    </row>
    <row r="14" spans="1:6" ht="15.75" customHeight="1" x14ac:dyDescent="0.15">
      <c r="A14" s="1" t="s">
        <v>0</v>
      </c>
      <c r="B14" s="7">
        <v>1920</v>
      </c>
    </row>
    <row r="15" spans="1:6" ht="15.75" customHeight="1" x14ac:dyDescent="0.15">
      <c r="A15" s="1" t="s">
        <v>1</v>
      </c>
      <c r="B15" s="7">
        <v>75</v>
      </c>
    </row>
    <row r="16" spans="1:6" ht="15.75" customHeight="1" x14ac:dyDescent="0.15">
      <c r="A16" s="1" t="s">
        <v>2</v>
      </c>
      <c r="B16" s="7">
        <v>0.8</v>
      </c>
    </row>
    <row r="17" spans="1:6" ht="15.75" customHeight="1" x14ac:dyDescent="0.15">
      <c r="A17" s="1"/>
    </row>
    <row r="18" spans="1:6" ht="15.75" customHeight="1" x14ac:dyDescent="0.15">
      <c r="A18" s="1" t="s">
        <v>3</v>
      </c>
      <c r="B18">
        <f>1/2*B14*_xlfn.COT((B15/180*PI()/2))</f>
        <v>1251.0963579275576</v>
      </c>
    </row>
    <row r="19" spans="1:6" ht="15.75" customHeight="1" x14ac:dyDescent="0.15">
      <c r="A19" s="1"/>
    </row>
    <row r="20" spans="1:6" ht="15.75" customHeight="1" x14ac:dyDescent="0.15">
      <c r="A20" s="1"/>
    </row>
    <row r="21" spans="1:6" ht="15.75" customHeight="1" x14ac:dyDescent="0.15">
      <c r="A21" s="1"/>
    </row>
    <row r="22" spans="1:6" ht="15.75" customHeight="1" x14ac:dyDescent="0.15">
      <c r="A22" s="1"/>
    </row>
    <row r="23" spans="1:6" ht="23" customHeight="1" x14ac:dyDescent="0.15">
      <c r="A23" s="17" t="s">
        <v>28</v>
      </c>
      <c r="B23" s="16"/>
      <c r="C23" s="16"/>
      <c r="D23" s="16"/>
      <c r="E23" s="16"/>
      <c r="F23" s="16"/>
    </row>
    <row r="24" spans="1:6" ht="15.75" customHeight="1" x14ac:dyDescent="0.15">
      <c r="A24" s="1"/>
      <c r="B24" s="2" t="s">
        <v>45</v>
      </c>
    </row>
    <row r="25" spans="1:6" ht="15.75" customHeight="1" x14ac:dyDescent="0.15">
      <c r="A25" s="1"/>
      <c r="B25" s="2"/>
    </row>
    <row r="26" spans="1:6" ht="15.75" customHeight="1" x14ac:dyDescent="0.15">
      <c r="A26" s="22" t="s">
        <v>35</v>
      </c>
      <c r="B26" s="2"/>
    </row>
    <row r="27" spans="1:6" ht="15.75" customHeight="1" x14ac:dyDescent="0.15">
      <c r="A27" s="14" t="s">
        <v>29</v>
      </c>
      <c r="B27" s="14" t="s">
        <v>30</v>
      </c>
      <c r="C27" s="14" t="s">
        <v>32</v>
      </c>
      <c r="D27" s="14" t="s">
        <v>38</v>
      </c>
      <c r="E27" s="14"/>
      <c r="F27" s="14"/>
    </row>
    <row r="28" spans="1:6" ht="15.75" customHeight="1" x14ac:dyDescent="0.2">
      <c r="A28" s="1" t="s">
        <v>31</v>
      </c>
      <c r="B28" s="15" t="s">
        <v>33</v>
      </c>
      <c r="C28" s="2" t="s">
        <v>34</v>
      </c>
      <c r="D28" s="2" t="s">
        <v>39</v>
      </c>
    </row>
    <row r="29" spans="1:6" ht="15.75" customHeight="1" x14ac:dyDescent="0.2">
      <c r="A29" s="1" t="s">
        <v>31</v>
      </c>
      <c r="B29" s="15" t="s">
        <v>37</v>
      </c>
      <c r="C29" s="2" t="s">
        <v>36</v>
      </c>
      <c r="D29" s="2" t="s">
        <v>39</v>
      </c>
    </row>
    <row r="30" spans="1:6" ht="15.75" customHeight="1" x14ac:dyDescent="0.2">
      <c r="A30" s="1"/>
      <c r="B30" s="15"/>
      <c r="C30" s="2"/>
      <c r="D30" s="2"/>
    </row>
    <row r="31" spans="1:6" ht="15.75" customHeight="1" x14ac:dyDescent="0.2">
      <c r="A31" s="1"/>
      <c r="B31" s="15"/>
      <c r="C31" s="2"/>
      <c r="D31" s="2"/>
    </row>
    <row r="32" spans="1:6" ht="15.75" customHeight="1" x14ac:dyDescent="0.15">
      <c r="A32" s="1"/>
    </row>
    <row r="33" spans="1:6" ht="15.75" customHeight="1" x14ac:dyDescent="0.15">
      <c r="A33" s="1"/>
    </row>
    <row r="34" spans="1:6" ht="24" customHeight="1" x14ac:dyDescent="0.15">
      <c r="A34" s="17" t="s">
        <v>13</v>
      </c>
      <c r="B34" s="16"/>
      <c r="C34" s="16"/>
      <c r="D34" s="16"/>
      <c r="E34" s="16"/>
      <c r="F34" s="16"/>
    </row>
    <row r="35" spans="1:6" ht="15.75" customHeight="1" x14ac:dyDescent="0.2">
      <c r="A35" s="10"/>
      <c r="B35" s="2" t="s">
        <v>21</v>
      </c>
    </row>
    <row r="36" spans="1:6" ht="15.75" customHeight="1" x14ac:dyDescent="0.2">
      <c r="A36" s="10"/>
      <c r="B36" s="2" t="s">
        <v>43</v>
      </c>
    </row>
    <row r="37" spans="1:6" ht="15.75" customHeight="1" x14ac:dyDescent="0.2">
      <c r="A37" s="10"/>
      <c r="B37" s="2"/>
    </row>
    <row r="38" spans="1:6" ht="15.75" customHeight="1" x14ac:dyDescent="0.15">
      <c r="A38" s="14" t="s">
        <v>4</v>
      </c>
      <c r="B38" s="14" t="s">
        <v>5</v>
      </c>
      <c r="C38" s="14" t="s">
        <v>8</v>
      </c>
      <c r="D38" s="14" t="s">
        <v>9</v>
      </c>
      <c r="E38" s="14" t="s">
        <v>6</v>
      </c>
      <c r="F38" s="14" t="s">
        <v>7</v>
      </c>
    </row>
    <row r="39" spans="1:6" ht="15.75" customHeight="1" x14ac:dyDescent="0.15">
      <c r="A39">
        <f t="shared" ref="A39:A45" si="0">$B$16*$B$18/B39</f>
        <v>100.08770863420462</v>
      </c>
      <c r="B39" s="1">
        <v>10</v>
      </c>
      <c r="C39">
        <f>ROUND(B$16*B$18/A39-B$16*B$18/(A39+0.5),3)</f>
        <v>0.05</v>
      </c>
      <c r="D39">
        <f>ROUND(C39*2,3)</f>
        <v>0.1</v>
      </c>
      <c r="E39">
        <f>ROUND(C39/B39*100,2)</f>
        <v>0.5</v>
      </c>
      <c r="F39">
        <f>E39*2</f>
        <v>1</v>
      </c>
    </row>
    <row r="40" spans="1:6" ht="15.75" customHeight="1" x14ac:dyDescent="0.15">
      <c r="A40">
        <f t="shared" si="0"/>
        <v>50.043854317102308</v>
      </c>
      <c r="B40" s="1">
        <v>20</v>
      </c>
      <c r="C40">
        <f>ROUND(B$16*B$18/A40-B$16*B$18/(A40+0.5),3)</f>
        <v>0.19800000000000001</v>
      </c>
      <c r="D40">
        <f t="shared" ref="D40:D45" si="1">ROUND(C40*2,3)</f>
        <v>0.39600000000000002</v>
      </c>
      <c r="E40">
        <f t="shared" ref="E40:E45" si="2">ROUND(C40/B40*100,2)</f>
        <v>0.99</v>
      </c>
      <c r="F40">
        <f t="shared" ref="F40:F45" si="3">E40*2</f>
        <v>1.98</v>
      </c>
    </row>
    <row r="41" spans="1:6" ht="15.75" customHeight="1" x14ac:dyDescent="0.15">
      <c r="A41">
        <f t="shared" si="0"/>
        <v>33.362569544734875</v>
      </c>
      <c r="B41" s="1">
        <v>30</v>
      </c>
      <c r="C41">
        <f>ROUND(B$16*B$18/A41-B$16*B$18/(A41+0.5),3)</f>
        <v>0.443</v>
      </c>
      <c r="D41">
        <f t="shared" si="1"/>
        <v>0.88600000000000001</v>
      </c>
      <c r="E41">
        <f t="shared" si="2"/>
        <v>1.48</v>
      </c>
      <c r="F41">
        <f t="shared" si="3"/>
        <v>2.96</v>
      </c>
    </row>
    <row r="42" spans="1:6" ht="15.75" customHeight="1" x14ac:dyDescent="0.15">
      <c r="A42">
        <f t="shared" si="0"/>
        <v>20.017541726840921</v>
      </c>
      <c r="B42" s="1">
        <v>50</v>
      </c>
      <c r="C42">
        <f>ROUND(B$16*B$18/A42-B$16*B$18/(A42+0.5),3)</f>
        <v>1.218</v>
      </c>
      <c r="D42">
        <f t="shared" si="1"/>
        <v>2.4359999999999999</v>
      </c>
      <c r="E42">
        <f t="shared" si="2"/>
        <v>2.44</v>
      </c>
      <c r="F42">
        <f t="shared" si="3"/>
        <v>4.88</v>
      </c>
    </row>
    <row r="43" spans="1:6" ht="15.75" customHeight="1" x14ac:dyDescent="0.15">
      <c r="A43">
        <f t="shared" si="0"/>
        <v>10.008770863420461</v>
      </c>
      <c r="B43" s="1">
        <v>100</v>
      </c>
      <c r="C43">
        <f>ROUND(B$16*B$18/A43-B$16*B$18/(A43+0.5),3)</f>
        <v>4.758</v>
      </c>
      <c r="D43">
        <f t="shared" si="1"/>
        <v>9.516</v>
      </c>
      <c r="E43">
        <f t="shared" si="2"/>
        <v>4.76</v>
      </c>
      <c r="F43">
        <f t="shared" si="3"/>
        <v>9.52</v>
      </c>
    </row>
    <row r="44" spans="1:6" ht="15.75" customHeight="1" x14ac:dyDescent="0.15">
      <c r="A44">
        <f t="shared" si="0"/>
        <v>6.672513908946974</v>
      </c>
      <c r="B44" s="1">
        <v>150</v>
      </c>
      <c r="C44">
        <f>ROUND(B$16*B$18/A44-B$16*B$18/(A44+0.5),3)</f>
        <v>10.457000000000001</v>
      </c>
      <c r="D44">
        <f t="shared" si="1"/>
        <v>20.914000000000001</v>
      </c>
      <c r="E44">
        <f t="shared" si="2"/>
        <v>6.97</v>
      </c>
      <c r="F44">
        <f t="shared" si="3"/>
        <v>13.94</v>
      </c>
    </row>
    <row r="45" spans="1:6" ht="15.75" customHeight="1" x14ac:dyDescent="0.15">
      <c r="A45">
        <f t="shared" si="0"/>
        <v>3.336256954473487</v>
      </c>
      <c r="B45" s="1">
        <v>300</v>
      </c>
      <c r="C45">
        <f>ROUND(B$16*B$18/A45-B$16*B$18/(A45+0.5),3)</f>
        <v>39.100999999999999</v>
      </c>
      <c r="D45">
        <f t="shared" si="1"/>
        <v>78.201999999999998</v>
      </c>
      <c r="E45">
        <f t="shared" si="2"/>
        <v>13.03</v>
      </c>
      <c r="F45">
        <f t="shared" si="3"/>
        <v>26.06</v>
      </c>
    </row>
    <row r="48" spans="1:6" ht="11" customHeight="1" x14ac:dyDescent="0.15"/>
    <row r="49" spans="1:7" ht="22" customHeight="1" x14ac:dyDescent="0.15">
      <c r="A49" s="17" t="s">
        <v>27</v>
      </c>
      <c r="B49" s="16"/>
      <c r="C49" s="16"/>
      <c r="D49" s="16"/>
      <c r="E49" s="16"/>
      <c r="F49" s="16"/>
    </row>
    <row r="50" spans="1:7" ht="15.75" customHeight="1" x14ac:dyDescent="0.2">
      <c r="A50" s="4"/>
      <c r="B50" s="2" t="s">
        <v>22</v>
      </c>
    </row>
    <row r="51" spans="1:7" ht="15.75" customHeight="1" x14ac:dyDescent="0.2">
      <c r="A51" s="4"/>
      <c r="B51" s="2" t="s">
        <v>40</v>
      </c>
    </row>
    <row r="52" spans="1:7" ht="15.75" customHeight="1" x14ac:dyDescent="0.2">
      <c r="A52" s="4"/>
    </row>
    <row r="53" spans="1:7" ht="15.75" customHeight="1" x14ac:dyDescent="0.2">
      <c r="A53" s="4"/>
      <c r="B53" s="2"/>
    </row>
    <row r="54" spans="1:7" s="13" customFormat="1" ht="15.75" customHeight="1" x14ac:dyDescent="0.15">
      <c r="A54" s="12" t="s">
        <v>11</v>
      </c>
      <c r="B54" s="12" t="s">
        <v>12</v>
      </c>
      <c r="C54" s="12" t="s">
        <v>23</v>
      </c>
      <c r="D54" s="12" t="s">
        <v>18</v>
      </c>
      <c r="E54" s="12" t="s">
        <v>44</v>
      </c>
      <c r="F54" s="12" t="s">
        <v>19</v>
      </c>
      <c r="G54" s="19"/>
    </row>
    <row r="55" spans="1:7" ht="15.75" customHeight="1" x14ac:dyDescent="0.15">
      <c r="A55" s="2" t="s">
        <v>10</v>
      </c>
      <c r="B55" s="2" t="str">
        <f>CONCATENATE($B$14,"x",$B$13)</f>
        <v>1920x1200</v>
      </c>
      <c r="C55" s="2" t="s">
        <v>24</v>
      </c>
      <c r="D55" s="2">
        <f>(1920 * 1200) / ($B$13*$B$14) * 10</f>
        <v>10</v>
      </c>
      <c r="E55" s="2">
        <v>2.5</v>
      </c>
      <c r="F55" s="2">
        <f>(1920 * 1200) / ($B$13*$B$14) * 5</f>
        <v>5</v>
      </c>
      <c r="G55" s="9"/>
    </row>
    <row r="56" spans="1:7" ht="15.75" customHeight="1" x14ac:dyDescent="0.15">
      <c r="A56" s="2" t="s">
        <v>14</v>
      </c>
      <c r="B56" s="2" t="str">
        <f t="shared" ref="B56:B57" si="4">CONCATENATE($B$14,"x",$B$13)</f>
        <v>1920x1200</v>
      </c>
      <c r="C56" s="2" t="s">
        <v>25</v>
      </c>
      <c r="D56" s="2">
        <f>(1920 * 1200) / ($B$13*$B$14) * 20</f>
        <v>20</v>
      </c>
      <c r="E56" s="2">
        <v>5</v>
      </c>
      <c r="F56" s="2">
        <f>(1920 * 1200) / ($B$13*$B$14) * 10</f>
        <v>10</v>
      </c>
      <c r="G56" s="9"/>
    </row>
    <row r="57" spans="1:7" ht="15.75" customHeight="1" x14ac:dyDescent="0.15">
      <c r="A57" s="2" t="s">
        <v>15</v>
      </c>
      <c r="B57" s="2" t="str">
        <f t="shared" si="4"/>
        <v>1920x1200</v>
      </c>
      <c r="C57" s="2" t="s">
        <v>26</v>
      </c>
      <c r="D57" s="2">
        <f>(1920 * 1200) / ($B$13*$B$14) * 40</f>
        <v>40</v>
      </c>
      <c r="E57" s="2">
        <v>10</v>
      </c>
      <c r="F57" s="2">
        <f>(1920 * 1200) / ($B$13*$B$14) * 20</f>
        <v>20</v>
      </c>
      <c r="G57" s="9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Manthey, Tobias</cp:lastModifiedBy>
  <dcterms:created xsi:type="dcterms:W3CDTF">2019-04-24T10:11:40Z</dcterms:created>
  <dcterms:modified xsi:type="dcterms:W3CDTF">2019-05-08T18:08:50Z</dcterms:modified>
</cp:coreProperties>
</file>